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285" windowWidth="17940" windowHeight="7005"/>
  </bookViews>
  <sheets>
    <sheet name="감사과" sheetId="1" r:id="rId1"/>
  </sheets>
  <definedNames>
    <definedName name="_xlnm._FilterDatabase" localSheetId="0" hidden="1">감사과!$F$2:$G$23</definedName>
    <definedName name="_xlnm.Print_Area" localSheetId="0">감사과!$A$1:$K$48</definedName>
    <definedName name="_xlnm.Print_Titles" localSheetId="0">감사과!$2:$3</definedName>
  </definedNames>
  <calcPr calcId="125725"/>
</workbook>
</file>

<file path=xl/calcChain.xml><?xml version="1.0" encoding="utf-8"?>
<calcChain xmlns="http://schemas.openxmlformats.org/spreadsheetml/2006/main">
  <c r="C41" i="1"/>
  <c r="C40"/>
  <c r="C39"/>
  <c r="C38"/>
  <c r="C37"/>
  <c r="C36"/>
  <c r="C35"/>
  <c r="C34"/>
  <c r="C33"/>
  <c r="C32"/>
  <c r="C31"/>
  <c r="C30"/>
  <c r="C29"/>
  <c r="C28"/>
  <c r="C27"/>
  <c r="C42" s="1"/>
  <c r="D29" l="1"/>
  <c r="D31"/>
  <c r="D35"/>
  <c r="D28"/>
  <c r="D30"/>
  <c r="D32"/>
  <c r="D34"/>
  <c r="D36"/>
  <c r="D38"/>
  <c r="D40"/>
  <c r="D33"/>
  <c r="D37"/>
  <c r="D39"/>
  <c r="D41"/>
  <c r="D27"/>
  <c r="D42" s="1"/>
</calcChain>
</file>

<file path=xl/sharedStrings.xml><?xml version="1.0" encoding="utf-8"?>
<sst xmlns="http://schemas.openxmlformats.org/spreadsheetml/2006/main" count="122" uniqueCount="87">
  <si>
    <t>연번</t>
    <phoneticPr fontId="4" type="noConversion"/>
  </si>
  <si>
    <t>장</t>
    <phoneticPr fontId="4" type="noConversion"/>
  </si>
  <si>
    <t>조</t>
    <phoneticPr fontId="4" type="noConversion"/>
  </si>
  <si>
    <t>항</t>
    <phoneticPr fontId="4" type="noConversion"/>
  </si>
  <si>
    <t>내     용</t>
    <phoneticPr fontId="4" type="noConversion"/>
  </si>
  <si>
    <t>비고</t>
    <phoneticPr fontId="4" type="noConversion"/>
  </si>
  <si>
    <t>제46조
소청심사
위원회</t>
    <phoneticPr fontId="4" type="noConversion"/>
  </si>
  <si>
    <t>교육감이 지방공무원법 제14조제2항 제1호와 제2호에 해당하는 위원을 위촉하는 경우 노동조합은 위촉위원수의 2배를 추천할 수 있다.</t>
  </si>
  <si>
    <t>감사담당관</t>
    <phoneticPr fontId="4" type="noConversion"/>
  </si>
  <si>
    <t>제49조
부패방지
대책</t>
    <phoneticPr fontId="4" type="noConversion"/>
  </si>
  <si>
    <t>교육감은 노사 동수로 부패방지대책위원회를 구성 운영한다.</t>
  </si>
  <si>
    <t>교육감은 부패방지대책위원회 구성과 운영에 관한 규정을 제정할 때 노동조합과 협의하여야 한다.</t>
  </si>
  <si>
    <t>교육감은 소속 공무원에 대하여 매년 인권침해 예방교육을 실시하여야 하고, 인권침해사건이 발생한 경우 신속하게 적정한 조치를 취하고서 그 결과를 노동조합에 통보함과 동시에 재발방지 대책을 수립하고 시행하여야 한다.</t>
    <phoneticPr fontId="4" type="noConversion"/>
  </si>
  <si>
    <t>총무과
(감사담당관)</t>
    <phoneticPr fontId="4" type="noConversion"/>
  </si>
  <si>
    <t>교육감은 소속기관에서 발생되는 지방공무원 인권침해 사례에 대하여 노동조합의 조사요구가 있는 경우 적법한 절차에 따라 처리하고, 이의 제기가 있을 경우 노조에서 추천한 자와 함께 조사활동을 진행한다.</t>
    <phoneticPr fontId="4" type="noConversion"/>
  </si>
  <si>
    <t>제3절
행정제도
개선</t>
    <phoneticPr fontId="4" type="noConversion"/>
  </si>
  <si>
    <t>제64조
감사제도
개선</t>
    <phoneticPr fontId="4" type="noConversion"/>
  </si>
  <si>
    <t>교육감은 교원의 교무업무분야 감사를 담당하는 교육전문직이 감사기간동안 감사활동에 적극적으로 참여하도록 한다.</t>
    <phoneticPr fontId="4" type="noConversion"/>
  </si>
  <si>
    <t>교육감은 각급학교의 행정업무 부담을 완화하기 위하여 3월에는 학교를 방문하여 감사․지도점검 등을 가급적 실시하지 않도록 노력한다.</t>
    <phoneticPr fontId="4" type="noConversion"/>
  </si>
  <si>
    <t>교육감은 국회, 도의회 등에서 기 제출한 자료를 반복하여 요구할 경우 가급적 교육청이 확보하고 있는 자료를 직접 제출하도록 노력한다.</t>
    <phoneticPr fontId="4" type="noConversion"/>
  </si>
  <si>
    <t>교육감은 검찰이 교원의 직무관련 범죄를 수사하여 기소하고 통보한 범죄행위에 대하여 감사를 실시한 뒤 반드시 해당공무원의 직위를 해제하고 징계위원회에 회부하여야 한다.</t>
    <phoneticPr fontId="4" type="noConversion"/>
  </si>
  <si>
    <t>교육감은 단위학교의 학교급식, 방과후학교, 학생수련활동 등의 교육과정과 관련된 민간업체가 관계공무원에게 뇌물을 공여하는 등의 불법행위를 한 사실이 적발된 경우 반드시 관련자를 고발하고, 부정당업자로 등록하는 제재조치를 즉시 이행하여야 한다.</t>
    <phoneticPr fontId="4" type="noConversion"/>
  </si>
  <si>
    <t>교육감은 소속기관의 종합 또는 부분감사를 실시함에 있어 피감기관의 공무원이 문서를 지참하고 특정기관에 출두하여 감사받는 일이 없도록 감사담당공무원이 해당기관을 방문하여 감사하도록 하여야 한다.</t>
    <phoneticPr fontId="4" type="noConversion"/>
  </si>
  <si>
    <t>교육감은 현행 일선학교의 회계감사중심․적발위주의 감사 관행을 합리적으로 개선하도록 노력하며 담당부서를 지도한다.</t>
    <phoneticPr fontId="4" type="noConversion"/>
  </si>
  <si>
    <t>교육감은 종합감사 자료 요구 시 공개 견적, 전자입찰, 소규모 계약(공사 1천만원 이하, 물품.용역 등 5백만원 이하 등)은 작성 대상에서 제외하도록 한다.</t>
    <phoneticPr fontId="4" type="noConversion"/>
  </si>
  <si>
    <t>교육감은 세부 지침이 없어 업무가 혼란되거나 지체되는 경우 노동조합이 도교육청 담당부서와 협의하여 처리한 사항에 대하여 감사처분 때 정상 참작하도록 한다.</t>
    <phoneticPr fontId="4" type="noConversion"/>
  </si>
  <si>
    <t>교육감은 상급자의 부당명령 거부를 이유로 불이익 처분하지 않으며 부당명령에 대한 불복종을 표시한 행위는 문책하지 않도록 한다.</t>
    <phoneticPr fontId="4" type="noConversion"/>
  </si>
  <si>
    <t>교육감은 행정대체 근무자가 없어 업무를 대신하는 경우에 불법 또는 중대한 과실이 없는 경우(‘주의’처분 대상) 문책하지 않도록 한다.</t>
    <phoneticPr fontId="4" type="noConversion"/>
  </si>
  <si>
    <t>제67조
내부신고자
보호</t>
    <phoneticPr fontId="4" type="noConversion"/>
  </si>
  <si>
    <t>교육감은 일선교육현장의 부정․부패척결에 적극노력하고 내부신고자에 대하여는 실질적인 보호방안을 강구하며, 조합이 부정․부패를 신고하고 감사요구가 있는 경우 조합으로부터 사전 의견을 수렴하여 신속히 조사하도록 한다.</t>
    <phoneticPr fontId="4" type="noConversion"/>
  </si>
  <si>
    <t>제101조
법률지원
등</t>
    <phoneticPr fontId="4" type="noConversion"/>
  </si>
  <si>
    <t>교육감은 소속 지방공무원이 소신적인 직무수행결과 고의 중과실이 아닌 행정행위와 관련되어 각종 소송을 당하는 경우, 도교육청이 위촉한 법률고문변호사로 하여금 무료변론을 하게 하거나 변호사 선임료를 지원하여야 한다.</t>
    <phoneticPr fontId="4" type="noConversion"/>
  </si>
  <si>
    <t>교육감은 소속 공무원이 고의로 소속 지방공무원의 인격권을 훼손하여 제소당한 경우 해당 공무원에 대해 법률 지원행위를 하여서는 아니된다.</t>
    <phoneticPr fontId="4" type="noConversion"/>
  </si>
  <si>
    <t>교육감은 소속 공무원의 위법․부당한 행정행위 및 중과실로 인한 손해배상 또는 행정소송 비용 등을 집행한 경우 그 당사자에게 구상권을 행사하는 등의 적법․타당한 조치를 취하여야 한다.</t>
    <phoneticPr fontId="4" type="noConversion"/>
  </si>
  <si>
    <t>담당
부서</t>
    <phoneticPr fontId="4" type="noConversion"/>
  </si>
  <si>
    <t>관련조항(개)</t>
    <phoneticPr fontId="4" type="noConversion"/>
  </si>
  <si>
    <t>비율
(%)</t>
    <phoneticPr fontId="4" type="noConversion"/>
  </si>
  <si>
    <t>담당부서 확인</t>
    <phoneticPr fontId="4" type="noConversion"/>
  </si>
  <si>
    <t>감사</t>
    <phoneticPr fontId="4" type="noConversion"/>
  </si>
  <si>
    <t>기획
혁신</t>
    <phoneticPr fontId="4" type="noConversion"/>
  </si>
  <si>
    <t>학교
정책</t>
    <phoneticPr fontId="4" type="noConversion"/>
  </si>
  <si>
    <t>교원
정책</t>
    <phoneticPr fontId="4" type="noConversion"/>
  </si>
  <si>
    <t>교육
진흥</t>
    <phoneticPr fontId="4" type="noConversion"/>
  </si>
  <si>
    <t>평체</t>
    <phoneticPr fontId="4" type="noConversion"/>
  </si>
  <si>
    <t>과직</t>
    <phoneticPr fontId="4" type="noConversion"/>
  </si>
  <si>
    <t>총 무</t>
    <phoneticPr fontId="4" type="noConversion"/>
  </si>
  <si>
    <t>인 사</t>
    <phoneticPr fontId="4" type="noConversion"/>
  </si>
  <si>
    <t>대외
협력</t>
    <phoneticPr fontId="4" type="noConversion"/>
  </si>
  <si>
    <t>기 록</t>
    <phoneticPr fontId="4" type="noConversion"/>
  </si>
  <si>
    <t>예산</t>
    <phoneticPr fontId="4" type="noConversion"/>
  </si>
  <si>
    <t>행정</t>
    <phoneticPr fontId="4" type="noConversion"/>
  </si>
  <si>
    <t>재 무</t>
    <phoneticPr fontId="4" type="noConversion"/>
  </si>
  <si>
    <t>시 설</t>
    <phoneticPr fontId="4" type="noConversion"/>
  </si>
  <si>
    <t>계</t>
    <phoneticPr fontId="4" type="noConversion"/>
  </si>
  <si>
    <t>수 용 여 부</t>
  </si>
  <si>
    <t>교섭결과</t>
    <phoneticPr fontId="3" type="noConversion"/>
  </si>
  <si>
    <t>수정수용</t>
  </si>
  <si>
    <t>수용불가</t>
  </si>
  <si>
    <t>2012년도 단체교섭 요구사항별 소관부서 분류(감사담당관)</t>
    <phoneticPr fontId="4" type="noConversion"/>
  </si>
  <si>
    <t xml:space="preserve">                                                                                         전라북도교육청공무원노동조합                                 대표위원 이 종 찬 (서명)</t>
    <phoneticPr fontId="19" type="noConversion"/>
  </si>
  <si>
    <t xml:space="preserve">                                                                                         전북교육청통합공무원노동조합                                 대표위원 김 종 성 (서명)</t>
    <phoneticPr fontId="19" type="noConversion"/>
  </si>
  <si>
    <r>
      <t xml:space="preserve">주관부서
</t>
    </r>
    <r>
      <rPr>
        <b/>
        <sz val="9"/>
        <rFont val="한컴돋움"/>
        <family val="1"/>
        <charset val="129"/>
      </rPr>
      <t>(협조부서)</t>
    </r>
    <phoneticPr fontId="4" type="noConversion"/>
  </si>
  <si>
    <t>원안수용</t>
    <phoneticPr fontId="3" type="noConversion"/>
  </si>
  <si>
    <t>○</t>
    <phoneticPr fontId="3" type="noConversion"/>
  </si>
  <si>
    <t xml:space="preserve">                                                                                         전북교육사랑공무원노동조합                                    대표위원 하 성 해 (서명)</t>
    <phoneticPr fontId="19" type="noConversion"/>
  </si>
  <si>
    <t>2012. 6. 27</t>
    <phoneticPr fontId="19" type="noConversion"/>
  </si>
  <si>
    <t>도교육청은 맑은전북교육추진단 구성 시, 외부전문가, 내부위원, 노동조합이 추천한 조합원 등으로 구성·운영한다.</t>
    <phoneticPr fontId="3" type="noConversion"/>
  </si>
  <si>
    <t>도교육청은 맑은전북교육추진단 등 반부패 추진체계에 대한 조례 또는 규칙을 제·개정할 경우 입안단계에서 노동조합의 의견을 수렴하여 제·개정한다.</t>
    <phoneticPr fontId="3" type="noConversion"/>
  </si>
  <si>
    <t>○</t>
    <phoneticPr fontId="3" type="noConversion"/>
  </si>
  <si>
    <t>212번과 통합</t>
    <phoneticPr fontId="3" type="noConversion"/>
  </si>
  <si>
    <t>도교육청은 교무업무분야 감사를 담당하는 교육전문직이 감사기간동안 감사활동에 참여하도록 노력한다.</t>
    <phoneticPr fontId="3" type="noConversion"/>
  </si>
  <si>
    <t>도교육청은 각급학교의 행정업무 부담을 완화하기 위하여 3월에는 학교를 방문하여 감사․지도점검 등을 가급적 실시하지 않도록 노력한다.</t>
    <phoneticPr fontId="4" type="noConversion"/>
  </si>
  <si>
    <t>도교육청은 국회, 도의회 등에서 기 제출한 자료를 반복하여 요구할 경우 가급적 교육청이 확보하고 있는 자료를 직접 제출하도록 노력한다.</t>
    <phoneticPr fontId="4" type="noConversion"/>
  </si>
  <si>
    <t>도교육청은 단위학교의 학교급식, 방과후학교, 학생수련활동 등의 교육과정과 관련된 민간업체가 관계공무원에게 뇌물을 공여하는 등의 불법행위를 한 사실이 적발된 경우 우리교육청 전라북도교육감 소속 공무원의 직무관련 범죄 고발지침에 따라 관련자를 관련자를 고발하고, 부정당업자로 등록하는 제재조치를 할 수 있도록 해당과에 통지한다.</t>
    <phoneticPr fontId="3" type="noConversion"/>
  </si>
  <si>
    <t xml:space="preserve">       전라북도교육청   대표위원  이  재  천 (서명)                      전국기능직공무원노동조합전라북도교육청지부             대표위원 김 성 언 (서명)</t>
    <phoneticPr fontId="19" type="noConversion"/>
  </si>
  <si>
    <t>도교육청은 세부 지침이 없어 업무가 혼란되거나 지체되는 경우 노동조합이 도교육청 담당부서와 협의하여 처리한 사항에 대하여 감사처분 때 정상 참작하도록 한다.</t>
    <phoneticPr fontId="4" type="noConversion"/>
  </si>
  <si>
    <t>도교육청은 상급자의 공정한 직무수행을 해치는 지시에 따른 부당명령 거부를 이유로 불이익 처분하지 않으며 부당명령에 대하여 상급자에게 소명하고 불복종한 행위는 문책하지 않도록 한다.</t>
    <phoneticPr fontId="4" type="noConversion"/>
  </si>
  <si>
    <t>도교육청은 행정대체 근무자가 없어 업무를 대신하는 경우에 불법 또는 중대한 과실이 없는 경우(‘주의’처분 대상) 문책하지 않도록 한다.</t>
    <phoneticPr fontId="4" type="noConversion"/>
  </si>
  <si>
    <t>철회</t>
    <phoneticPr fontId="3" type="noConversion"/>
  </si>
  <si>
    <t>도교육청은 소속기관에서 발생한 지방공무원의 인권침해 사건에 대하여 노동조합의 조사요구가 있는 경우 적법 절차에 따라 신속히 처리하고 그 결과를 노동조합에 통보하여야 한다.</t>
    <phoneticPr fontId="3" type="noConversion"/>
  </si>
  <si>
    <t>도교육청은 검찰이 지방공무원의 직무관련 범죄를 수사하여 기소하고 통보한 범죄행위에 대하여 조사한 후 징계사항에 대하여는 징계위원회에 회부하여야 한다.</t>
    <phoneticPr fontId="4" type="noConversion"/>
  </si>
  <si>
    <t>도교육청은 일선교육 현장의 부정․부패척결에 적극 노력하고 노동조합이 부정․부패를 신고하고 감사요구가 있는 경우 신속히 조사하도록 한다.</t>
    <phoneticPr fontId="4" type="noConversion"/>
  </si>
  <si>
    <t>도교육청이 소청심사위원회의 위원을 임명(위촉) 할 경우 지방공무원법 제14조 제2항 제3호(소속 국장급 이상의 공무원)에 해당하는 위원은 지방공무원으로 임용(위촉)하도록 적극 노력한다.</t>
    <phoneticPr fontId="3" type="noConversion"/>
  </si>
  <si>
    <t>도교육청은 소속 지방공무원이 소신적인 직무수행과 관련하여 당사자가 법적 자문을 원하는 경우 변호사 자격이 있는 소속 공무원으로 하여금 자문하도록 협조한다.</t>
    <phoneticPr fontId="3" type="noConversion"/>
  </si>
  <si>
    <t>도교육청은 소속 공무원이 고의 또는 중대한 과실로 인하여 도교육청에 손해를 발생시키는 경우 관련 법령이 정하는 바에 따라 적절한 조치를 취하도록 한다.</t>
    <phoneticPr fontId="3" type="noConversion"/>
  </si>
  <si>
    <t>도교육청은 종합감사 자료 요구 시 공개 견적, 전자입찰, 소규모 계약(단일사업 금액이 공사 5백만원, 물품.용역 3백만원 미만)은 작성 대상에서 제외하도록 한다.</t>
    <phoneticPr fontId="4" type="noConversion"/>
  </si>
  <si>
    <t>도교육청은 예방감사의 활성화를 위하여 감사제도를 합리적으로 개선하고 감사우수사례를 적극 발굴하여 홍보한다.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</si>
</sst>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_);[Red]\(0.0\)"/>
    <numFmt numFmtId="177" formatCode="0_);[Red]\(0\)"/>
  </numFmts>
  <fonts count="2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8"/>
      <color indexed="8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10"/>
      <name val="한컴돋움"/>
      <family val="1"/>
      <charset val="129"/>
    </font>
    <font>
      <b/>
      <sz val="9"/>
      <name val="돋움"/>
      <family val="3"/>
      <charset val="129"/>
    </font>
    <font>
      <sz val="9"/>
      <name val="한컴돋움"/>
      <family val="1"/>
      <charset val="129"/>
    </font>
    <font>
      <sz val="9"/>
      <color indexed="8"/>
      <name val="한컴돋움"/>
      <family val="1"/>
      <charset val="129"/>
    </font>
    <font>
      <b/>
      <sz val="9"/>
      <name val="한컴돋움"/>
      <family val="1"/>
      <charset val="129"/>
    </font>
    <font>
      <b/>
      <sz val="9"/>
      <color indexed="8"/>
      <name val="한컴돋움"/>
      <family val="1"/>
      <charset val="129"/>
    </font>
    <font>
      <b/>
      <sz val="9"/>
      <color indexed="10"/>
      <name val="한컴돋움"/>
      <family val="1"/>
      <charset val="129"/>
    </font>
    <font>
      <b/>
      <sz val="11"/>
      <name val="휴먼명조"/>
      <family val="3"/>
      <charset val="129"/>
    </font>
    <font>
      <b/>
      <sz val="10"/>
      <name val="휴먼명조"/>
      <family val="3"/>
      <charset val="129"/>
    </font>
    <font>
      <b/>
      <sz val="8"/>
      <name val="휴먼명조"/>
      <family val="3"/>
      <charset val="129"/>
    </font>
    <font>
      <b/>
      <sz val="6"/>
      <name val="휴먼명조"/>
      <family val="3"/>
      <charset val="129"/>
    </font>
    <font>
      <sz val="9"/>
      <name val="휴먼명조"/>
      <family val="3"/>
      <charset val="129"/>
    </font>
    <font>
      <b/>
      <sz val="11"/>
      <name val="돋움"/>
      <family val="3"/>
      <charset val="129"/>
    </font>
    <font>
      <sz val="8"/>
      <name val="맑은 고딕"/>
      <family val="3"/>
      <charset val="129"/>
    </font>
    <font>
      <b/>
      <sz val="11"/>
      <name val="한컴돋움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5" fillId="3" borderId="1" xfId="2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76" fontId="16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7" fillId="0" borderId="0" xfId="1" applyNumberFormat="1" applyFont="1" applyFill="1" applyBorder="1" applyAlignment="1" applyProtection="1">
      <alignment vertical="center" wrapText="1"/>
    </xf>
    <xf numFmtId="0" fontId="17" fillId="0" borderId="0" xfId="1" applyFont="1" applyFill="1" applyBorder="1" applyAlignment="1" applyProtection="1">
      <alignment vertical="center" wrapText="1"/>
    </xf>
    <xf numFmtId="0" fontId="14" fillId="4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</xf>
    <xf numFmtId="177" fontId="15" fillId="4" borderId="1" xfId="2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shrinkToFit="1"/>
    </xf>
    <xf numFmtId="0" fontId="7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justify" vertical="top"/>
    </xf>
    <xf numFmtId="0" fontId="8" fillId="2" borderId="1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vertical="center" wrapText="1"/>
    </xf>
    <xf numFmtId="0" fontId="8" fillId="0" borderId="7" xfId="1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justify" vertical="top"/>
    </xf>
    <xf numFmtId="0" fontId="8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center"/>
    </xf>
    <xf numFmtId="0" fontId="6" fillId="0" borderId="5" xfId="1" applyNumberFormat="1" applyFont="1" applyFill="1" applyBorder="1" applyAlignment="1" applyProtection="1">
      <alignment horizontal="center" vertical="center" wrapText="1"/>
    </xf>
    <xf numFmtId="0" fontId="6" fillId="0" borderId="6" xfId="1" applyNumberFormat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justify" vertical="top"/>
    </xf>
  </cellXfs>
  <cellStyles count="4">
    <cellStyle name="표준" xfId="0" builtinId="0"/>
    <cellStyle name="표준_충남2001의제선정결과-10월7일본교섭용" xfId="2"/>
    <cellStyle name="표준_충남2001의제선정결과-10월7일본교섭용_2007 단체교섭 결과" xfId="1"/>
    <cellStyle name="표준_충남2001의제선정결과-10월7일본교섭용_2007 단체교섭 결과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9300" y="107918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L53"/>
  <sheetViews>
    <sheetView tabSelected="1" view="pageBreakPreview" topLeftCell="A15" zoomScaleNormal="100" zoomScaleSheetLayoutView="100" workbookViewId="0">
      <selection activeCell="K19" sqref="K19"/>
    </sheetView>
  </sheetViews>
  <sheetFormatPr defaultRowHeight="11.25"/>
  <cols>
    <col min="1" max="1" width="3.77734375" style="21" customWidth="1"/>
    <col min="2" max="2" width="6.6640625" style="22" bestFit="1" customWidth="1"/>
    <col min="3" max="3" width="9.33203125" style="22" bestFit="1" customWidth="1"/>
    <col min="4" max="4" width="3.77734375" style="23" customWidth="1"/>
    <col min="5" max="5" width="48" style="24" customWidth="1"/>
    <col min="6" max="6" width="8" style="1" hidden="1" customWidth="1"/>
    <col min="7" max="7" width="3.88671875" style="1" hidden="1" customWidth="1"/>
    <col min="8" max="10" width="3.88671875" style="1" customWidth="1"/>
    <col min="11" max="11" width="46.33203125" style="1" customWidth="1"/>
    <col min="12" max="16384" width="8.88671875" style="1"/>
  </cols>
  <sheetData>
    <row r="1" spans="1:11" ht="34.5" customHeight="1" thickBot="1">
      <c r="A1" s="47" t="s">
        <v>58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2" customFormat="1" ht="17.25" customHeight="1">
      <c r="A2" s="50" t="s">
        <v>0</v>
      </c>
      <c r="B2" s="52" t="s">
        <v>1</v>
      </c>
      <c r="C2" s="52" t="s">
        <v>2</v>
      </c>
      <c r="D2" s="52" t="s">
        <v>3</v>
      </c>
      <c r="E2" s="54" t="s">
        <v>4</v>
      </c>
      <c r="F2" s="52" t="s">
        <v>61</v>
      </c>
      <c r="G2" s="32" t="s">
        <v>5</v>
      </c>
      <c r="H2" s="44" t="s">
        <v>54</v>
      </c>
      <c r="I2" s="44"/>
      <c r="J2" s="44"/>
      <c r="K2" s="45" t="s">
        <v>55</v>
      </c>
    </row>
    <row r="3" spans="1:11" s="2" customFormat="1" ht="17.25" customHeight="1">
      <c r="A3" s="51"/>
      <c r="B3" s="53"/>
      <c r="C3" s="53"/>
      <c r="D3" s="53"/>
      <c r="E3" s="55"/>
      <c r="F3" s="53"/>
      <c r="G3" s="26"/>
      <c r="H3" s="25" t="s">
        <v>62</v>
      </c>
      <c r="I3" s="25" t="s">
        <v>56</v>
      </c>
      <c r="J3" s="25" t="s">
        <v>57</v>
      </c>
      <c r="K3" s="46"/>
    </row>
    <row r="4" spans="1:11" ht="33.75">
      <c r="A4" s="33">
        <v>156</v>
      </c>
      <c r="B4" s="27"/>
      <c r="C4" s="28" t="s">
        <v>6</v>
      </c>
      <c r="D4" s="29"/>
      <c r="E4" s="30" t="s">
        <v>7</v>
      </c>
      <c r="F4" s="31" t="s">
        <v>8</v>
      </c>
      <c r="G4" s="29"/>
      <c r="H4" s="41"/>
      <c r="I4" s="41" t="s">
        <v>68</v>
      </c>
      <c r="J4" s="41"/>
      <c r="K4" s="56" t="s">
        <v>82</v>
      </c>
    </row>
    <row r="5" spans="1:11" ht="33.75">
      <c r="A5" s="33">
        <v>168</v>
      </c>
      <c r="B5" s="27"/>
      <c r="C5" s="28" t="s">
        <v>9</v>
      </c>
      <c r="D5" s="29">
        <v>1</v>
      </c>
      <c r="E5" s="30" t="s">
        <v>10</v>
      </c>
      <c r="F5" s="31" t="s">
        <v>8</v>
      </c>
      <c r="G5" s="29"/>
      <c r="H5" s="41"/>
      <c r="I5" s="41" t="s">
        <v>68</v>
      </c>
      <c r="J5" s="41"/>
      <c r="K5" s="34" t="s">
        <v>66</v>
      </c>
    </row>
    <row r="6" spans="1:11" ht="33.75" customHeight="1">
      <c r="A6" s="33">
        <v>169</v>
      </c>
      <c r="B6" s="27"/>
      <c r="C6" s="29"/>
      <c r="D6" s="29">
        <v>2</v>
      </c>
      <c r="E6" s="30" t="s">
        <v>11</v>
      </c>
      <c r="F6" s="31" t="s">
        <v>8</v>
      </c>
      <c r="G6" s="29"/>
      <c r="H6" s="41"/>
      <c r="I6" s="41" t="s">
        <v>68</v>
      </c>
      <c r="J6" s="41"/>
      <c r="K6" s="34" t="s">
        <v>67</v>
      </c>
    </row>
    <row r="7" spans="1:11" ht="44.25" customHeight="1">
      <c r="A7" s="33">
        <v>212</v>
      </c>
      <c r="B7" s="28"/>
      <c r="C7" s="28"/>
      <c r="D7" s="29">
        <v>3</v>
      </c>
      <c r="E7" s="30" t="s">
        <v>12</v>
      </c>
      <c r="F7" s="31" t="s">
        <v>13</v>
      </c>
      <c r="G7" s="29"/>
      <c r="H7" s="41"/>
      <c r="I7" s="41" t="s">
        <v>68</v>
      </c>
      <c r="J7" s="41"/>
      <c r="K7" s="34" t="s">
        <v>79</v>
      </c>
    </row>
    <row r="8" spans="1:11" ht="41.25" customHeight="1">
      <c r="A8" s="33">
        <v>213</v>
      </c>
      <c r="B8" s="28"/>
      <c r="C8" s="29"/>
      <c r="D8" s="29">
        <v>4</v>
      </c>
      <c r="E8" s="30" t="s">
        <v>14</v>
      </c>
      <c r="F8" s="31" t="s">
        <v>8</v>
      </c>
      <c r="G8" s="29"/>
      <c r="H8" s="41"/>
      <c r="I8" s="41" t="s">
        <v>68</v>
      </c>
      <c r="J8" s="41"/>
      <c r="K8" s="34" t="s">
        <v>69</v>
      </c>
    </row>
    <row r="9" spans="1:11" ht="33.75">
      <c r="A9" s="33">
        <v>221</v>
      </c>
      <c r="B9" s="28" t="s">
        <v>15</v>
      </c>
      <c r="C9" s="28" t="s">
        <v>16</v>
      </c>
      <c r="D9" s="29">
        <v>1</v>
      </c>
      <c r="E9" s="30" t="s">
        <v>17</v>
      </c>
      <c r="F9" s="31" t="s">
        <v>8</v>
      </c>
      <c r="G9" s="29"/>
      <c r="H9" s="41"/>
      <c r="I9" s="41" t="s">
        <v>68</v>
      </c>
      <c r="J9" s="41"/>
      <c r="K9" s="34" t="s">
        <v>70</v>
      </c>
    </row>
    <row r="10" spans="1:11" ht="29.25" customHeight="1">
      <c r="A10" s="33">
        <v>222</v>
      </c>
      <c r="B10" s="27"/>
      <c r="C10" s="27"/>
      <c r="D10" s="29">
        <v>2</v>
      </c>
      <c r="E10" s="30" t="s">
        <v>18</v>
      </c>
      <c r="F10" s="31" t="s">
        <v>8</v>
      </c>
      <c r="G10" s="29"/>
      <c r="H10" s="41" t="s">
        <v>63</v>
      </c>
      <c r="J10" s="41"/>
      <c r="K10" s="56" t="s">
        <v>71</v>
      </c>
    </row>
    <row r="11" spans="1:11" ht="30" customHeight="1">
      <c r="A11" s="33">
        <v>223</v>
      </c>
      <c r="B11" s="27"/>
      <c r="C11" s="28"/>
      <c r="D11" s="29">
        <v>3</v>
      </c>
      <c r="E11" s="30" t="s">
        <v>19</v>
      </c>
      <c r="F11" s="31" t="s">
        <v>8</v>
      </c>
      <c r="G11" s="29"/>
      <c r="H11" s="41" t="s">
        <v>63</v>
      </c>
      <c r="I11" s="41"/>
      <c r="J11" s="41"/>
      <c r="K11" s="56" t="s">
        <v>72</v>
      </c>
    </row>
    <row r="12" spans="1:11" ht="39.75" customHeight="1">
      <c r="A12" s="33">
        <v>224</v>
      </c>
      <c r="B12" s="27"/>
      <c r="C12" s="29"/>
      <c r="D12" s="29">
        <v>4</v>
      </c>
      <c r="E12" s="30" t="s">
        <v>20</v>
      </c>
      <c r="F12" s="31" t="s">
        <v>8</v>
      </c>
      <c r="G12" s="29"/>
      <c r="H12" s="41"/>
      <c r="I12" s="41" t="s">
        <v>68</v>
      </c>
      <c r="J12" s="41"/>
      <c r="K12" s="56" t="s">
        <v>80</v>
      </c>
    </row>
    <row r="13" spans="1:11" ht="60" customHeight="1">
      <c r="A13" s="33">
        <v>225</v>
      </c>
      <c r="B13" s="27"/>
      <c r="C13" s="28"/>
      <c r="D13" s="29">
        <v>5</v>
      </c>
      <c r="E13" s="30" t="s">
        <v>21</v>
      </c>
      <c r="F13" s="31" t="s">
        <v>8</v>
      </c>
      <c r="G13" s="29"/>
      <c r="H13" s="41"/>
      <c r="I13" s="41" t="s">
        <v>68</v>
      </c>
      <c r="J13" s="41"/>
      <c r="K13" s="56" t="s">
        <v>73</v>
      </c>
    </row>
    <row r="14" spans="1:11" ht="40.5" customHeight="1">
      <c r="A14" s="33">
        <v>226</v>
      </c>
      <c r="B14" s="27"/>
      <c r="C14" s="29"/>
      <c r="D14" s="29">
        <v>6</v>
      </c>
      <c r="E14" s="30" t="s">
        <v>22</v>
      </c>
      <c r="F14" s="31" t="s">
        <v>8</v>
      </c>
      <c r="G14" s="29"/>
      <c r="H14" s="41"/>
      <c r="I14" s="41"/>
      <c r="J14" s="41"/>
      <c r="K14" s="34" t="s">
        <v>78</v>
      </c>
    </row>
    <row r="15" spans="1:11" ht="29.25" customHeight="1">
      <c r="A15" s="33">
        <v>227</v>
      </c>
      <c r="B15" s="28"/>
      <c r="C15" s="28"/>
      <c r="D15" s="29">
        <v>7</v>
      </c>
      <c r="E15" s="30" t="s">
        <v>23</v>
      </c>
      <c r="F15" s="31" t="s">
        <v>8</v>
      </c>
      <c r="G15" s="29"/>
      <c r="H15" s="41"/>
      <c r="I15" s="41" t="s">
        <v>68</v>
      </c>
      <c r="J15" s="41"/>
      <c r="K15" s="34" t="s">
        <v>86</v>
      </c>
    </row>
    <row r="16" spans="1:11" ht="40.5" customHeight="1">
      <c r="A16" s="33">
        <v>228</v>
      </c>
      <c r="B16" s="27"/>
      <c r="C16" s="29"/>
      <c r="D16" s="29">
        <v>8</v>
      </c>
      <c r="E16" s="30" t="s">
        <v>24</v>
      </c>
      <c r="F16" s="31" t="s">
        <v>8</v>
      </c>
      <c r="G16" s="29"/>
      <c r="H16" s="41"/>
      <c r="I16" s="41" t="s">
        <v>68</v>
      </c>
      <c r="J16" s="41"/>
      <c r="K16" s="30" t="s">
        <v>85</v>
      </c>
    </row>
    <row r="17" spans="1:11" ht="42" customHeight="1">
      <c r="A17" s="33">
        <v>229</v>
      </c>
      <c r="B17" s="27"/>
      <c r="C17" s="29"/>
      <c r="D17" s="29">
        <v>9</v>
      </c>
      <c r="E17" s="30" t="s">
        <v>25</v>
      </c>
      <c r="F17" s="31" t="s">
        <v>8</v>
      </c>
      <c r="G17" s="29"/>
      <c r="H17" s="41"/>
      <c r="I17" s="41" t="s">
        <v>68</v>
      </c>
      <c r="J17" s="41"/>
      <c r="K17" s="56" t="s">
        <v>75</v>
      </c>
    </row>
    <row r="18" spans="1:11" ht="34.5" customHeight="1">
      <c r="A18" s="33">
        <v>230</v>
      </c>
      <c r="B18" s="27"/>
      <c r="C18" s="29"/>
      <c r="D18" s="29">
        <v>10</v>
      </c>
      <c r="E18" s="30" t="s">
        <v>26</v>
      </c>
      <c r="F18" s="31" t="s">
        <v>8</v>
      </c>
      <c r="G18" s="29"/>
      <c r="H18" s="41"/>
      <c r="I18" s="41" t="s">
        <v>68</v>
      </c>
      <c r="J18" s="41"/>
      <c r="K18" s="56" t="s">
        <v>76</v>
      </c>
    </row>
    <row r="19" spans="1:11" ht="28.5" customHeight="1">
      <c r="A19" s="33">
        <v>231</v>
      </c>
      <c r="B19" s="27"/>
      <c r="C19" s="29"/>
      <c r="D19" s="29">
        <v>11</v>
      </c>
      <c r="E19" s="30" t="s">
        <v>27</v>
      </c>
      <c r="F19" s="31" t="s">
        <v>8</v>
      </c>
      <c r="G19" s="29"/>
      <c r="H19" s="41" t="s">
        <v>68</v>
      </c>
      <c r="J19" s="41"/>
      <c r="K19" s="56" t="s">
        <v>77</v>
      </c>
    </row>
    <row r="20" spans="1:11" ht="46.5" customHeight="1">
      <c r="A20" s="33">
        <v>236</v>
      </c>
      <c r="B20" s="27"/>
      <c r="C20" s="29" t="s">
        <v>28</v>
      </c>
      <c r="D20" s="29"/>
      <c r="E20" s="30" t="s">
        <v>29</v>
      </c>
      <c r="F20" s="31" t="s">
        <v>8</v>
      </c>
      <c r="G20" s="29"/>
      <c r="H20" s="41"/>
      <c r="I20" s="41" t="s">
        <v>68</v>
      </c>
      <c r="J20" s="41"/>
      <c r="K20" s="56" t="s">
        <v>81</v>
      </c>
    </row>
    <row r="21" spans="1:11" ht="45.75" customHeight="1">
      <c r="A21" s="33">
        <v>383</v>
      </c>
      <c r="B21" s="28"/>
      <c r="C21" s="29" t="s">
        <v>30</v>
      </c>
      <c r="D21" s="29">
        <v>1</v>
      </c>
      <c r="E21" s="30" t="s">
        <v>31</v>
      </c>
      <c r="F21" s="31" t="s">
        <v>8</v>
      </c>
      <c r="G21" s="29"/>
      <c r="H21" s="41"/>
      <c r="I21" s="41" t="s">
        <v>68</v>
      </c>
      <c r="J21" s="41"/>
      <c r="K21" s="34" t="s">
        <v>83</v>
      </c>
    </row>
    <row r="22" spans="1:11" ht="38.25" customHeight="1">
      <c r="A22" s="33">
        <v>384</v>
      </c>
      <c r="B22" s="28"/>
      <c r="C22" s="29"/>
      <c r="D22" s="29">
        <v>2</v>
      </c>
      <c r="E22" s="30" t="s">
        <v>32</v>
      </c>
      <c r="F22" s="31" t="s">
        <v>8</v>
      </c>
      <c r="G22" s="29"/>
      <c r="H22" s="41"/>
      <c r="I22" s="41"/>
      <c r="J22" s="41"/>
      <c r="K22" s="34" t="s">
        <v>78</v>
      </c>
    </row>
    <row r="23" spans="1:11" ht="36.75" customHeight="1" thickBot="1">
      <c r="A23" s="35">
        <v>385</v>
      </c>
      <c r="B23" s="36"/>
      <c r="C23" s="37"/>
      <c r="D23" s="37">
        <v>3</v>
      </c>
      <c r="E23" s="38" t="s">
        <v>33</v>
      </c>
      <c r="F23" s="39" t="s">
        <v>8</v>
      </c>
      <c r="G23" s="37"/>
      <c r="H23" s="42"/>
      <c r="I23" s="42" t="s">
        <v>68</v>
      </c>
      <c r="J23" s="42"/>
      <c r="K23" s="40" t="s">
        <v>84</v>
      </c>
    </row>
    <row r="24" spans="1:11" ht="19.5" customHeight="1">
      <c r="A24" s="3"/>
      <c r="B24" s="4"/>
      <c r="C24" s="4"/>
      <c r="D24" s="5"/>
      <c r="E24" s="6"/>
      <c r="F24" s="7"/>
    </row>
    <row r="25" spans="1:11" ht="19.5" hidden="1" customHeight="1">
      <c r="A25" s="3"/>
      <c r="B25" s="4"/>
      <c r="C25" s="4"/>
      <c r="D25" s="5"/>
      <c r="E25" s="6"/>
      <c r="F25" s="7"/>
    </row>
    <row r="26" spans="1:11" ht="27" hidden="1" customHeight="1">
      <c r="A26" s="3"/>
      <c r="B26" s="8" t="s">
        <v>34</v>
      </c>
      <c r="C26" s="9" t="s">
        <v>35</v>
      </c>
      <c r="D26" s="10" t="s">
        <v>36</v>
      </c>
      <c r="E26" s="11" t="s">
        <v>37</v>
      </c>
      <c r="F26" s="7"/>
    </row>
    <row r="27" spans="1:11" ht="23.25" hidden="1" customHeight="1">
      <c r="A27" s="3"/>
      <c r="B27" s="12" t="s">
        <v>38</v>
      </c>
      <c r="C27" s="13">
        <f>COUNTIF($F$4:$F$23,"감사")+COUNTIF($F$4:$F$23,"감사(법무)")</f>
        <v>0</v>
      </c>
      <c r="D27" s="14" t="e">
        <f>C27/C42*100</f>
        <v>#DIV/0!</v>
      </c>
      <c r="E27" s="15"/>
      <c r="F27" s="7"/>
    </row>
    <row r="28" spans="1:11" ht="26.1" hidden="1" customHeight="1">
      <c r="A28" s="3"/>
      <c r="B28" s="12" t="s">
        <v>39</v>
      </c>
      <c r="C28" s="13">
        <f>COUNTIF($F$4:$F$23,"기획혁신")+COUNTIF($F$4:$F$23,"행정(행정),기혁")</f>
        <v>0</v>
      </c>
      <c r="D28" s="14" t="e">
        <f>C28/C42*100</f>
        <v>#DIV/0!</v>
      </c>
      <c r="E28" s="15"/>
      <c r="F28" s="7"/>
    </row>
    <row r="29" spans="1:11" ht="26.1" hidden="1" customHeight="1">
      <c r="A29" s="3"/>
      <c r="B29" s="12" t="s">
        <v>40</v>
      </c>
      <c r="C29" s="13">
        <f>COUNTIF($F$4:$F$23,"학교정책")+COUNTIF($F$4:$F$23,"총무,인사,학교정책")</f>
        <v>0</v>
      </c>
      <c r="D29" s="14" t="e">
        <f>C29/C42*100</f>
        <v>#DIV/0!</v>
      </c>
      <c r="E29" s="15"/>
      <c r="F29" s="7"/>
    </row>
    <row r="30" spans="1:11" ht="26.1" hidden="1" customHeight="1">
      <c r="A30" s="3"/>
      <c r="B30" s="12" t="s">
        <v>41</v>
      </c>
      <c r="C30" s="13">
        <f>COUNTIF($F$4:$F$23,"교원정책")</f>
        <v>0</v>
      </c>
      <c r="D30" s="14" t="e">
        <f>C30/C42*100</f>
        <v>#DIV/0!</v>
      </c>
      <c r="E30" s="15"/>
      <c r="F30" s="7"/>
    </row>
    <row r="31" spans="1:11" ht="26.1" hidden="1" customHeight="1">
      <c r="A31" s="3"/>
      <c r="B31" s="12" t="s">
        <v>42</v>
      </c>
      <c r="C31" s="13">
        <f>COUNTIF($F$4:$F$23,"교육진흥")+COUNTIF($F$4:$F$23,"행정,교육진흥,총무")+COUNTIF($F$4:$F$23,"총무,인사,교육진흥")</f>
        <v>0</v>
      </c>
      <c r="D31" s="14" t="e">
        <f>C31/C42*100</f>
        <v>#DIV/0!</v>
      </c>
      <c r="E31" s="15"/>
      <c r="F31" s="7"/>
    </row>
    <row r="32" spans="1:11" ht="21.75" hidden="1" customHeight="1">
      <c r="A32" s="16"/>
      <c r="B32" s="12" t="s">
        <v>43</v>
      </c>
      <c r="C32" s="13">
        <f>COUNTIF($F$4:$F$23,"평체")</f>
        <v>0</v>
      </c>
      <c r="D32" s="14" t="e">
        <f>C32/C42*100</f>
        <v>#DIV/0!</v>
      </c>
      <c r="E32" s="13"/>
      <c r="F32" s="17"/>
    </row>
    <row r="33" spans="1:12" ht="21.75" hidden="1" customHeight="1">
      <c r="A33" s="16"/>
      <c r="B33" s="12" t="s">
        <v>44</v>
      </c>
      <c r="C33" s="13">
        <f>COUNTIF($F$4:$F$23,"과직")</f>
        <v>0</v>
      </c>
      <c r="D33" s="14" t="e">
        <f>C33/C42*100</f>
        <v>#DIV/0!</v>
      </c>
      <c r="E33" s="13"/>
      <c r="F33" s="17"/>
    </row>
    <row r="34" spans="1:12" ht="21.75" hidden="1" customHeight="1">
      <c r="A34" s="16"/>
      <c r="B34" s="12" t="s">
        <v>45</v>
      </c>
      <c r="C34" s="13">
        <f>COUNTIF($F$4:$F$23,"총무")+COUNTIF($F$4:$F$23,"행정,교육진흥,총무")+COUNTIF($F$4:$F$23,"총무,인사,교육진흥")</f>
        <v>0</v>
      </c>
      <c r="D34" s="14" t="e">
        <f>C34/C42*100</f>
        <v>#DIV/0!</v>
      </c>
      <c r="E34" s="13"/>
      <c r="F34" s="17"/>
    </row>
    <row r="35" spans="1:12" ht="21.75" hidden="1" customHeight="1">
      <c r="A35" s="16"/>
      <c r="B35" s="12" t="s">
        <v>46</v>
      </c>
      <c r="C35" s="13">
        <f>COUNTIF($F$4:$F$23,"인사")+COUNTIF($F$4:$F$23,"총무,인사,교육진흥")</f>
        <v>0</v>
      </c>
      <c r="D35" s="14" t="e">
        <f>C35/C42*100</f>
        <v>#DIV/0!</v>
      </c>
      <c r="E35" s="13"/>
      <c r="F35" s="17"/>
    </row>
    <row r="36" spans="1:12" ht="25.5" hidden="1" customHeight="1">
      <c r="A36" s="16"/>
      <c r="B36" s="12" t="s">
        <v>47</v>
      </c>
      <c r="C36" s="13">
        <f>COUNTIF($F$4:$F$23,"대외협력")</f>
        <v>0</v>
      </c>
      <c r="D36" s="14" t="e">
        <f>C36/C42*100</f>
        <v>#DIV/0!</v>
      </c>
      <c r="E36" s="13"/>
      <c r="F36" s="17"/>
    </row>
    <row r="37" spans="1:12" ht="21.75" hidden="1" customHeight="1">
      <c r="A37" s="16"/>
      <c r="B37" s="12" t="s">
        <v>48</v>
      </c>
      <c r="C37" s="13">
        <f>COUNTIF($F$4:$F$23,"기록정보")</f>
        <v>0</v>
      </c>
      <c r="D37" s="14" t="e">
        <f>C37/C42*100</f>
        <v>#DIV/0!</v>
      </c>
      <c r="E37" s="13"/>
      <c r="F37" s="17"/>
    </row>
    <row r="38" spans="1:12" ht="21.75" hidden="1" customHeight="1">
      <c r="A38" s="16"/>
      <c r="B38" s="12" t="s">
        <v>49</v>
      </c>
      <c r="C38" s="13">
        <f>COUNTIF($F$4:$F$23,"예산")+COUNTIF($F$4:$F$23,"지원(행정),예산")</f>
        <v>0</v>
      </c>
      <c r="D38" s="14" t="e">
        <f>C38/C42*100</f>
        <v>#DIV/0!</v>
      </c>
      <c r="E38" s="13"/>
      <c r="F38" s="17"/>
    </row>
    <row r="39" spans="1:12" ht="21.75" hidden="1" customHeight="1">
      <c r="A39" s="16"/>
      <c r="B39" s="12" t="s">
        <v>50</v>
      </c>
      <c r="C39" s="13">
        <f>COUNTIF($F$4:$F$23,"행정")+COUNTIF($F$4:$F$23,"행정(행정)")+COUNTIF($F$4:$F$23,"행정(행정),기혁")+COUNTIF($F$4:$F$23,"시설,행정(행정)")+COUNTIF($F$4:$F$23,"행정,교육진흥,총무")</f>
        <v>0</v>
      </c>
      <c r="D39" s="14" t="e">
        <f>C39/C42*100</f>
        <v>#DIV/0!</v>
      </c>
      <c r="E39" s="13"/>
      <c r="F39" s="17"/>
    </row>
    <row r="40" spans="1:12" ht="21.75" hidden="1" customHeight="1">
      <c r="A40" s="16"/>
      <c r="B40" s="12" t="s">
        <v>51</v>
      </c>
      <c r="C40" s="13">
        <f>COUNTIF($F$4:$F$23,"재무")</f>
        <v>0</v>
      </c>
      <c r="D40" s="14" t="e">
        <f>C40/C42*100</f>
        <v>#DIV/0!</v>
      </c>
      <c r="E40" s="13"/>
      <c r="F40" s="17"/>
    </row>
    <row r="41" spans="1:12" ht="21.75" hidden="1" customHeight="1">
      <c r="A41" s="16"/>
      <c r="B41" s="12" t="s">
        <v>52</v>
      </c>
      <c r="C41" s="13">
        <f>COUNTIF($F$4:$F$23,"시설")+COUNTIF($F$4:$F$23,"시설,행정(행정)")</f>
        <v>0</v>
      </c>
      <c r="D41" s="14" t="e">
        <f>C41/C42*100</f>
        <v>#DIV/0!</v>
      </c>
      <c r="E41" s="13"/>
      <c r="F41" s="17"/>
    </row>
    <row r="42" spans="1:12" ht="31.5" hidden="1" customHeight="1">
      <c r="A42" s="16"/>
      <c r="B42" s="18" t="s">
        <v>53</v>
      </c>
      <c r="C42" s="19">
        <f>SUM(C27:C41)</f>
        <v>0</v>
      </c>
      <c r="D42" s="20" t="e">
        <f>SUBTOTAL(9,D27:D41)</f>
        <v>#DIV/0!</v>
      </c>
      <c r="E42" s="19"/>
      <c r="F42" s="17"/>
    </row>
    <row r="43" spans="1:12" ht="23.25" customHeight="1">
      <c r="B43" s="48" t="s">
        <v>65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24.95" customHeight="1">
      <c r="B44" s="49" t="s">
        <v>74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24.95" customHeight="1">
      <c r="B45" s="43" t="s">
        <v>59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ht="24.95" customHeight="1">
      <c r="B46" s="43" t="s">
        <v>64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ht="24.95" customHeight="1">
      <c r="B47" s="43" t="s">
        <v>60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</sheetData>
  <autoFilter ref="F2:G23"/>
  <mergeCells count="14">
    <mergeCell ref="B46:L46"/>
    <mergeCell ref="B47:L47"/>
    <mergeCell ref="H2:J2"/>
    <mergeCell ref="K2:K3"/>
    <mergeCell ref="A1:K1"/>
    <mergeCell ref="B43:L43"/>
    <mergeCell ref="B44:L44"/>
    <mergeCell ref="B45:L45"/>
    <mergeCell ref="A2:A3"/>
    <mergeCell ref="B2:B3"/>
    <mergeCell ref="C2:C3"/>
    <mergeCell ref="D2:D3"/>
    <mergeCell ref="E2:E3"/>
    <mergeCell ref="F2:F3"/>
  </mergeCells>
  <phoneticPr fontId="3" type="noConversion"/>
  <printOptions horizontalCentered="1"/>
  <pageMargins left="0.15748031496062992" right="0.15748031496062992" top="0.78740157480314965" bottom="0.59055118110236227" header="0.51181102362204722" footer="0.31496062992125984"/>
  <pageSetup paperSize="9" scale="90" orientation="landscape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감사과</vt:lpstr>
      <vt:lpstr>감사과!Print_Area</vt:lpstr>
      <vt:lpstr>감사과!Print_Titles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2012-06-27T08:56:41Z</cp:lastPrinted>
  <dcterms:created xsi:type="dcterms:W3CDTF">2012-04-24T06:39:21Z</dcterms:created>
  <dcterms:modified xsi:type="dcterms:W3CDTF">2012-06-27T08:57:09Z</dcterms:modified>
</cp:coreProperties>
</file>